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6960" tabRatio="655" activeTab="2"/>
  </bookViews>
  <sheets>
    <sheet name="Présentation" sheetId="1" r:id="rId1"/>
    <sheet name="Grille" sheetId="2" r:id="rId2"/>
    <sheet name="Résultat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<sst xmlns="http://schemas.openxmlformats.org/spreadsheetml/2006/main" count="84" uniqueCount="74">
  <si>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La création de l’IPP à l’arrivée du patient</t>
  </si>
  <si>
    <t>Des procédures formalisées</t>
  </si>
  <si>
    <t>Création de l’identité</t>
  </si>
  <si>
    <t>Utlisation de l’identité</t>
  </si>
  <si>
    <t>Recherche d’identité</t>
  </si>
  <si>
    <t>Remontée des anomalies</t>
  </si>
  <si>
    <t>Corrections de l’identité</t>
  </si>
  <si>
    <t>Contrôles sur l’identité</t>
  </si>
  <si>
    <t>Gestion des identités particulières</t>
  </si>
  <si>
    <t>Gestion des interfaces</t>
  </si>
  <si>
    <t>Gestion en mode dégradé</t>
  </si>
  <si>
    <t>Un IPP utilisé par les utilisateurs de l’application cliente</t>
  </si>
  <si>
    <t>Une formation sur l’identification mise en place</t>
  </si>
  <si>
    <t>L’attribution d’un IPP pour tous les types de prise en charge (consultations externes, hospitalisations, …)</t>
  </si>
  <si>
    <t>L’utilisation d’indicateurs qualité</t>
  </si>
  <si>
    <t>L’utilisation du statut provisoire</t>
  </si>
  <si>
    <t>Taux de doublons</t>
  </si>
  <si>
    <t>Taux de collisions</t>
  </si>
  <si>
    <t>Nombre de corrections effectuées</t>
  </si>
  <si>
    <t>Taux de fusion</t>
  </si>
  <si>
    <t>Taux défusion</t>
  </si>
  <si>
    <t>Taux de disponibilité du système</t>
  </si>
  <si>
    <t>L'IPP est créé à l'arrivée du patient</t>
  </si>
  <si>
    <t>L'IPP est créé a posteriori</t>
  </si>
  <si>
    <t>Les procédures ne sont pas formalisées</t>
  </si>
  <si>
    <t>Les procédures sont en partie formalisées</t>
  </si>
  <si>
    <t>Notes</t>
  </si>
  <si>
    <t>Facteur</t>
  </si>
  <si>
    <t>Note calculée</t>
  </si>
  <si>
    <t>Total :</t>
  </si>
  <si>
    <t>Posisiton liste</t>
  </si>
  <si>
    <t>L'IPP est utilisé par les utilisateurs d'une partie des applications clientes</t>
  </si>
  <si>
    <t>L'IPP est utilisé par les utilisateurs de toutes les applications clientes</t>
  </si>
  <si>
    <t>L'IPP n'est pas utilisé par les utilisateurs des applications clientes</t>
  </si>
  <si>
    <t>Aucune structure</t>
  </si>
  <si>
    <t>Une implication individuelle d'acteurs</t>
  </si>
  <si>
    <t>Un apprentissage en autonome</t>
  </si>
  <si>
    <t>Une formation pour les nouveaux arrivants</t>
  </si>
  <si>
    <t>Une formation dispensée régulièrement pour l'ensemble du personnel</t>
  </si>
  <si>
    <t>Une formation dispensée lors d'un changement de SI</t>
  </si>
  <si>
    <t>Des fonctionnalités de gestion des identités</t>
  </si>
  <si>
    <t>Des outils de recherche d’identité</t>
  </si>
  <si>
    <t>Vous utilisez la recherche phonétique</t>
  </si>
  <si>
    <t>Vous recherchez sur l'ensemble des traits stricts</t>
  </si>
  <si>
    <t>Des réunions ponctuelles</t>
  </si>
  <si>
    <t>Une structure dédiée et pérenne</t>
  </si>
  <si>
    <t>Les procédures sont complètement formalisées</t>
  </si>
  <si>
    <t>L'IPP est attribué uniquement pour un seul type de venue</t>
  </si>
  <si>
    <t>L'IPP est attribué pour certains</t>
  </si>
  <si>
    <t>L'IPP est attribué pour tous les types de prise en charge</t>
  </si>
  <si>
    <t>Vous recherchez sur plusieurs noms à la fois</t>
  </si>
  <si>
    <t>oui</t>
  </si>
  <si>
    <t>non</t>
  </si>
  <si>
    <t>Détection automatique périodique de doublons</t>
  </si>
  <si>
    <t>Fusion des doublons</t>
  </si>
  <si>
    <t>Traçabilité des actions de fusion</t>
  </si>
  <si>
    <t>Eclatement</t>
  </si>
  <si>
    <t>Gestion des homonymes</t>
  </si>
  <si>
    <t>Synchronisation des différentes bases du système</t>
  </si>
  <si>
    <t>Vous ne suivez pas cet indicateur qualité</t>
  </si>
  <si>
    <t>Il est utilisé</t>
  </si>
  <si>
    <t>Il n'est pas utilisé</t>
  </si>
  <si>
    <t>Listes</t>
  </si>
  <si>
    <t>Cumul total :</t>
  </si>
  <si>
    <t>En pourcentage :</t>
  </si>
  <si>
    <t>sur</t>
  </si>
  <si>
    <t>%</t>
  </si>
  <si>
    <t>Reste :</t>
  </si>
  <si>
    <t>Une structure qui assure la maintenance de l'identification</t>
  </si>
  <si>
    <t>Vous suivez de manière régulière cet indicateur qualité</t>
  </si>
  <si>
    <t>Vous suivez de manière ponctuelle cet indicateur qualité</t>
  </si>
  <si>
    <t>Cette fonctionnalité existe mais n'est pas utilisée</t>
  </si>
  <si>
    <t>Cette fonctionnalité n'existe pas</t>
  </si>
  <si>
    <t>Cette fonctionnalité existe et est utilisée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</si>
</sst>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18"/>
      <name val="Arial"/>
      <family val="2"/>
    </font>
    <font>
      <i/>
      <sz val="11"/>
      <color indexed="18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par axe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28"/>
          <c:w val="0.7175"/>
          <c:h val="0.81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(Grille!$C$3,Grille!$C$7,Grille!$C$11,Grille!$C$15,Grille!$C$19)</c:f>
              <c:strCache>
                <c:ptCount val="5"/>
                <c:pt idx="0">
                  <c:v>La création de l’IPP à l’arrivée du patient</c:v>
                </c:pt>
                <c:pt idx="1">
                  <c:v>L’utilisation du statut provisoire</c:v>
                </c:pt>
                <c:pt idx="2">
                  <c:v>L’attribution d’un IPP pour tous les types de prise en charge (consultations externes, hospitalisations, …)</c:v>
                </c:pt>
                <c:pt idx="3">
                  <c:v>Un IPP utilisé par les utilisateurs de l’application cliente</c:v>
                </c:pt>
                <c:pt idx="4">
                  <c:v>Des procédures formalisées</c:v>
                </c:pt>
              </c:strCache>
            </c:strRef>
          </c:cat>
          <c:val>
            <c:numRef>
              <c:f>(Grille!$IS$3,Grille!$IS$7,Grille!$IS$11,Grille!$IS$15,Grille!$IS$19,Grille!$IS$57,Grille!$IS$61,Grille!$IS$65,Grille!$IS$91,Grille!$IS$105)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1.5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1.25</c:v>
                </c:pt>
                <c:pt idx="8">
                  <c:v>3</c:v>
                </c:pt>
                <c:pt idx="9">
                  <c:v>0.75</c:v>
                </c:pt>
              </c:numCache>
            </c:numRef>
          </c:val>
        </c:ser>
        <c:axId val="7461256"/>
        <c:axId val="15049833"/>
      </c:radarChart>
      <c:catAx>
        <c:axId val="7461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5049833"/>
        <c:crosses val="autoZero"/>
        <c:auto val="1"/>
        <c:lblOffset val="100"/>
        <c:noMultiLvlLbl val="0"/>
      </c:catAx>
      <c:valAx>
        <c:axId val="15049833"/>
        <c:scaling>
          <c:orientation val="minMax"/>
          <c:max val="3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one"/>
        <c:crossAx val="746125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Grille!$IS$133</c:f>
              <c:numCache>
                <c:ptCount val="1"/>
                <c:pt idx="0">
                  <c:v>60.80246913580247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Grille!$IS$134</c:f>
              <c:numCache>
                <c:ptCount val="1"/>
                <c:pt idx="0">
                  <c:v>39.19753086419753</c:v>
                </c:pt>
              </c:numCache>
            </c:numRef>
          </c:val>
        </c:ser>
        <c:overlap val="100"/>
        <c:axId val="33791974"/>
        <c:axId val="40443151"/>
      </c:barChart>
      <c:catAx>
        <c:axId val="33791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0443151"/>
        <c:crosses val="autoZero"/>
        <c:auto val="1"/>
        <c:lblOffset val="100"/>
        <c:noMultiLvlLbl val="0"/>
      </c:catAx>
      <c:valAx>
        <c:axId val="40443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1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ille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R&#233;sultat!E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26</xdr:row>
      <xdr:rowOff>0</xdr:rowOff>
    </xdr:from>
    <xdr:to>
      <xdr:col>9</xdr:col>
      <xdr:colOff>285750</xdr:colOff>
      <xdr:row>29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333750" y="4210050"/>
          <a:ext cx="2438400" cy="485775"/>
        </a:xfrm>
        <a:prstGeom prst="rect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Cliquer ici pour accéder 
à la grille d'analyse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457200</xdr:colOff>
      <xdr:row>170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0" y="0"/>
          <a:ext cx="1676400" cy="27546300"/>
        </a:xfrm>
        <a:prstGeom prst="rect">
          <a:avLst/>
        </a:prstGeom>
        <a:gradFill rotWithShape="1">
          <a:gsLst>
            <a:gs pos="0">
              <a:srgbClr val="0033CC"/>
            </a:gs>
            <a:gs pos="100000">
              <a:srgbClr val="0017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8</xdr:row>
      <xdr:rowOff>57150</xdr:rowOff>
    </xdr:from>
    <xdr:to>
      <xdr:col>12</xdr:col>
      <xdr:colOff>457200</xdr:colOff>
      <xdr:row>16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390775" y="1352550"/>
          <a:ext cx="5381625" cy="1247775"/>
        </a:xfrm>
        <a:prstGeom prst="rect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-Sur la feuille suivante, vous allez répondre à une succession de questions .
-Vous avez à votre disposition une liste déroulante vous permettant de choisir une réponse.
-En fonction des réponses sélectionnées, deux graphiques afficheront  les résultats automatiquement sur la feuille Résultat.</a:t>
          </a:r>
        </a:p>
      </xdr:txBody>
    </xdr:sp>
    <xdr:clientData/>
  </xdr:twoCellAnchor>
  <xdr:twoCellAnchor editAs="absolute">
    <xdr:from>
      <xdr:col>0</xdr:col>
      <xdr:colOff>38100</xdr:colOff>
      <xdr:row>2</xdr:row>
      <xdr:rowOff>152400</xdr:rowOff>
    </xdr:from>
    <xdr:to>
      <xdr:col>1</xdr:col>
      <xdr:colOff>333375</xdr:colOff>
      <xdr:row>7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</xdr:row>
      <xdr:rowOff>85725</xdr:rowOff>
    </xdr:from>
    <xdr:to>
      <xdr:col>11</xdr:col>
      <xdr:colOff>114300</xdr:colOff>
      <xdr:row>5</xdr:row>
      <xdr:rowOff>95250</xdr:rowOff>
    </xdr:to>
    <xdr:sp>
      <xdr:nvSpPr>
        <xdr:cNvPr id="5" name="AutoShape 7"/>
        <xdr:cNvSpPr>
          <a:spLocks/>
        </xdr:cNvSpPr>
      </xdr:nvSpPr>
      <xdr:spPr>
        <a:xfrm>
          <a:off x="2895600" y="247650"/>
          <a:ext cx="3924300" cy="657225"/>
        </a:xfrm>
        <a:prstGeom prst="rect"/>
        <a:noFill/>
      </xdr:spPr>
      <xdr:txBody>
        <a:bodyPr fromWordArt="1" wrap="none">
          <a:prstTxWarp prst="textPlain">
            <a:avLst>
              <a:gd name="adj" fmla="val 50240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Grille d'auto-évaluation</a:t>
          </a:r>
        </a:p>
      </xdr:txBody>
    </xdr:sp>
    <xdr:clientData/>
  </xdr:twoCellAnchor>
  <xdr:twoCellAnchor>
    <xdr:from>
      <xdr:col>5</xdr:col>
      <xdr:colOff>257175</xdr:colOff>
      <xdr:row>21</xdr:row>
      <xdr:rowOff>0</xdr:rowOff>
    </xdr:from>
    <xdr:to>
      <xdr:col>9</xdr:col>
      <xdr:colOff>257175</xdr:colOff>
      <xdr:row>24</xdr:row>
      <xdr:rowOff>0</xdr:rowOff>
    </xdr:to>
    <xdr:sp macro="[0]!enregistrer_sous">
      <xdr:nvSpPr>
        <xdr:cNvPr id="6" name="Rectangle 8"/>
        <xdr:cNvSpPr>
          <a:spLocks/>
        </xdr:cNvSpPr>
      </xdr:nvSpPr>
      <xdr:spPr>
        <a:xfrm>
          <a:off x="3305175" y="3400425"/>
          <a:ext cx="2438400" cy="485775"/>
        </a:xfrm>
        <a:prstGeom prst="rect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Cliquer ici pour sauvegarder une nouvelle version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149</xdr:row>
      <xdr:rowOff>9525</xdr:rowOff>
    </xdr:to>
    <xdr:sp>
      <xdr:nvSpPr>
        <xdr:cNvPr id="1" name="AutoShape 36"/>
        <xdr:cNvSpPr>
          <a:spLocks/>
        </xdr:cNvSpPr>
      </xdr:nvSpPr>
      <xdr:spPr>
        <a:xfrm>
          <a:off x="0" y="0"/>
          <a:ext cx="1771650" cy="27546300"/>
        </a:xfrm>
        <a:prstGeom prst="rect">
          <a:avLst/>
        </a:prstGeom>
        <a:gradFill rotWithShape="1">
          <a:gsLst>
            <a:gs pos="0">
              <a:srgbClr val="0033CC"/>
            </a:gs>
            <a:gs pos="100000">
              <a:srgbClr val="0017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38100</xdr:colOff>
      <xdr:row>2</xdr:row>
      <xdr:rowOff>114300</xdr:rowOff>
    </xdr:from>
    <xdr:to>
      <xdr:col>0</xdr:col>
      <xdr:colOff>942975</xdr:colOff>
      <xdr:row>6</xdr:row>
      <xdr:rowOff>180975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131</xdr:row>
      <xdr:rowOff>0</xdr:rowOff>
    </xdr:from>
    <xdr:to>
      <xdr:col>7</xdr:col>
      <xdr:colOff>438150</xdr:colOff>
      <xdr:row>134</xdr:row>
      <xdr:rowOff>0</xdr:rowOff>
    </xdr:to>
    <xdr:sp>
      <xdr:nvSpPr>
        <xdr:cNvPr id="3" name="Rectangle 38">
          <a:hlinkClick r:id="rId2"/>
        </xdr:cNvPr>
        <xdr:cNvSpPr>
          <a:spLocks/>
        </xdr:cNvSpPr>
      </xdr:nvSpPr>
      <xdr:spPr>
        <a:xfrm>
          <a:off x="3667125" y="24279225"/>
          <a:ext cx="2438400" cy="542925"/>
        </a:xfrm>
        <a:prstGeom prst="rect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Cliquer ici pour accéder 
aux résultats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133350</xdr:rowOff>
    </xdr:from>
    <xdr:to>
      <xdr:col>9</xdr:col>
      <xdr:colOff>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809625" y="619125"/>
        <a:ext cx="4676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3</xdr:row>
      <xdr:rowOff>133350</xdr:rowOff>
    </xdr:from>
    <xdr:to>
      <xdr:col>15</xdr:col>
      <xdr:colOff>0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6096000" y="619125"/>
        <a:ext cx="304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276225</xdr:colOff>
      <xdr:row>6</xdr:row>
      <xdr:rowOff>9525</xdr:rowOff>
    </xdr:from>
    <xdr:to>
      <xdr:col>7</xdr:col>
      <xdr:colOff>314325</xdr:colOff>
      <xdr:row>7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105025" y="981075"/>
          <a:ext cx="2476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 création de l'identité à l'arrivée du patient</a:t>
          </a:r>
        </a:p>
      </xdr:txBody>
    </xdr:sp>
    <xdr:clientData/>
  </xdr:twoCellAnchor>
  <xdr:twoCellAnchor>
    <xdr:from>
      <xdr:col>6</xdr:col>
      <xdr:colOff>361950</xdr:colOff>
      <xdr:row>26</xdr:row>
      <xdr:rowOff>57150</xdr:rowOff>
    </xdr:from>
    <xdr:to>
      <xdr:col>8</xdr:col>
      <xdr:colOff>590550</xdr:colOff>
      <xdr:row>28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019550" y="4267200"/>
          <a:ext cx="1447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Des procédures formalisées</a:t>
          </a:r>
        </a:p>
      </xdr:txBody>
    </xdr:sp>
    <xdr:clientData/>
  </xdr:twoCellAnchor>
  <xdr:twoCellAnchor>
    <xdr:from>
      <xdr:col>7</xdr:col>
      <xdr:colOff>466725</xdr:colOff>
      <xdr:row>20</xdr:row>
      <xdr:rowOff>47625</xdr:rowOff>
    </xdr:from>
    <xdr:to>
      <xdr:col>8</xdr:col>
      <xdr:colOff>561975</xdr:colOff>
      <xdr:row>26</xdr:row>
      <xdr:rowOff>66675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733925" y="3286125"/>
          <a:ext cx="7048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 IPP utilisé par les utilisateurs des applications clientes</a:t>
          </a:r>
        </a:p>
      </xdr:txBody>
    </xdr:sp>
    <xdr:clientData/>
  </xdr:twoCellAnchor>
  <xdr:twoCellAnchor>
    <xdr:from>
      <xdr:col>3</xdr:col>
      <xdr:colOff>276225</xdr:colOff>
      <xdr:row>27</xdr:row>
      <xdr:rowOff>76200</xdr:rowOff>
    </xdr:from>
    <xdr:to>
      <xdr:col>7</xdr:col>
      <xdr:colOff>180975</xdr:colOff>
      <xdr:row>29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105025" y="4448175"/>
          <a:ext cx="2343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 groupe de travail qui assure la maintenance de l'identification</a:t>
          </a:r>
        </a:p>
      </xdr:txBody>
    </xdr:sp>
    <xdr:clientData/>
  </xdr:twoCellAnchor>
  <xdr:twoCellAnchor>
    <xdr:from>
      <xdr:col>1</xdr:col>
      <xdr:colOff>523875</xdr:colOff>
      <xdr:row>25</xdr:row>
      <xdr:rowOff>85725</xdr:rowOff>
    </xdr:from>
    <xdr:to>
      <xdr:col>3</xdr:col>
      <xdr:colOff>57150</xdr:colOff>
      <xdr:row>29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33475" y="4133850"/>
          <a:ext cx="752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Une formation sur l'identification mise en place</a:t>
          </a:r>
        </a:p>
      </xdr:txBody>
    </xdr:sp>
    <xdr:clientData/>
  </xdr:twoCellAnchor>
  <xdr:twoCellAnchor>
    <xdr:from>
      <xdr:col>7</xdr:col>
      <xdr:colOff>542925</xdr:colOff>
      <xdr:row>11</xdr:row>
      <xdr:rowOff>123825</xdr:rowOff>
    </xdr:from>
    <xdr:to>
      <xdr:col>8</xdr:col>
      <xdr:colOff>600075</xdr:colOff>
      <xdr:row>17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810125" y="1905000"/>
          <a:ext cx="666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L'attribution d'un IPP pour tous les types de prise en charge</a:t>
          </a:r>
        </a:p>
      </xdr:txBody>
    </xdr:sp>
    <xdr:clientData/>
  </xdr:twoCellAnchor>
  <xdr:twoCellAnchor>
    <xdr:from>
      <xdr:col>1</xdr:col>
      <xdr:colOff>209550</xdr:colOff>
      <xdr:row>19</xdr:row>
      <xdr:rowOff>123825</xdr:rowOff>
    </xdr:from>
    <xdr:to>
      <xdr:col>2</xdr:col>
      <xdr:colOff>361950</xdr:colOff>
      <xdr:row>23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819150" y="3200400"/>
          <a:ext cx="7620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Des fonctionnalités de gestion des identités</a:t>
          </a:r>
        </a:p>
      </xdr:txBody>
    </xdr:sp>
    <xdr:clientData/>
  </xdr:twoCellAnchor>
  <xdr:twoCellAnchor>
    <xdr:from>
      <xdr:col>1</xdr:col>
      <xdr:colOff>247650</xdr:colOff>
      <xdr:row>12</xdr:row>
      <xdr:rowOff>133350</xdr:rowOff>
    </xdr:from>
    <xdr:to>
      <xdr:col>2</xdr:col>
      <xdr:colOff>333375</xdr:colOff>
      <xdr:row>16</xdr:row>
      <xdr:rowOff>76200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57250" y="2076450"/>
          <a:ext cx="695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Des outils de recherche d'identité</a:t>
          </a:r>
        </a:p>
      </xdr:txBody>
    </xdr:sp>
    <xdr:clientData/>
  </xdr:twoCellAnchor>
  <xdr:twoCellAnchor>
    <xdr:from>
      <xdr:col>2</xdr:col>
      <xdr:colOff>152400</xdr:colOff>
      <xdr:row>6</xdr:row>
      <xdr:rowOff>114300</xdr:rowOff>
    </xdr:from>
    <xdr:to>
      <xdr:col>3</xdr:col>
      <xdr:colOff>333375</xdr:colOff>
      <xdr:row>10</xdr:row>
      <xdr:rowOff>57150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371600" y="1085850"/>
          <a:ext cx="790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L'utilisation d'indicateurs qualité</a:t>
          </a:r>
        </a:p>
      </xdr:txBody>
    </xdr:sp>
    <xdr:clientData/>
  </xdr:twoCellAnchor>
  <xdr:twoCellAnchor>
    <xdr:from>
      <xdr:col>7</xdr:col>
      <xdr:colOff>28575</xdr:colOff>
      <xdr:row>7</xdr:row>
      <xdr:rowOff>57150</xdr:rowOff>
    </xdr:from>
    <xdr:to>
      <xdr:col>8</xdr:col>
      <xdr:colOff>114300</xdr:colOff>
      <xdr:row>10</xdr:row>
      <xdr:rowOff>57150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295775" y="1190625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L'utilisation du statut provisoire</a:t>
          </a:r>
        </a:p>
      </xdr:txBody>
    </xdr:sp>
    <xdr:clientData/>
  </xdr:twoCellAnchor>
  <xdr:twoCellAnchor>
    <xdr:from>
      <xdr:col>10</xdr:col>
      <xdr:colOff>9525</xdr:colOff>
      <xdr:row>30</xdr:row>
      <xdr:rowOff>0</xdr:rowOff>
    </xdr:from>
    <xdr:to>
      <xdr:col>15</xdr:col>
      <xdr:colOff>9525</xdr:colOff>
      <xdr:row>33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6105525" y="4857750"/>
          <a:ext cx="3048000" cy="485775"/>
        </a:xfrm>
        <a:prstGeom prst="rect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Pourcentage de réponses satisfaisantes sur l'ensemble des axes.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zoomScale="102" zoomScaleNormal="102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IV134"/>
  <sheetViews>
    <sheetView showGridLines="0" workbookViewId="0" topLeftCell="A106">
      <selection activeCell="A1" sqref="A1"/>
    </sheetView>
  </sheetViews>
  <sheetFormatPr defaultColWidth="11.421875" defaultRowHeight="12.75"/>
  <cols>
    <col min="1" max="1" width="25.140625" style="1" customWidth="1"/>
    <col min="2" max="2" width="14.140625" style="1" customWidth="1"/>
    <col min="3" max="3" width="9.140625" style="13" customWidth="1"/>
    <col min="4" max="4" width="9.140625" style="14" customWidth="1"/>
    <col min="5" max="7" width="9.140625" style="15" customWidth="1"/>
    <col min="8" max="8" width="8.8515625" style="15" customWidth="1"/>
    <col min="9" max="250" width="9.140625" style="1" customWidth="1"/>
    <col min="251" max="251" width="9.140625" style="18" customWidth="1"/>
    <col min="252" max="252" width="12.140625" style="3" customWidth="1"/>
    <col min="253" max="253" width="17.57421875" style="4" customWidth="1"/>
    <col min="254" max="254" width="9.140625" style="4" customWidth="1"/>
    <col min="255" max="255" width="12.7109375" style="5" customWidth="1"/>
    <col min="256" max="16384" width="9.140625" style="2" customWidth="1"/>
  </cols>
  <sheetData>
    <row r="1" ht="14.25"/>
    <row r="2" spans="252:256" ht="14.25">
      <c r="IR2" s="3" t="s">
        <v>26</v>
      </c>
      <c r="IS2" s="4" t="s">
        <v>28</v>
      </c>
      <c r="IT2" s="4" t="s">
        <v>27</v>
      </c>
      <c r="IU2" s="5" t="s">
        <v>30</v>
      </c>
      <c r="IV2" s="2" t="s">
        <v>62</v>
      </c>
    </row>
    <row r="3" spans="3:255" ht="15">
      <c r="C3" s="16" t="s">
        <v>0</v>
      </c>
      <c r="IR3" s="6">
        <f>IU3-1</f>
        <v>1</v>
      </c>
      <c r="IS3" s="7">
        <f>IR3*IT3</f>
        <v>3</v>
      </c>
      <c r="IT3" s="4">
        <v>3</v>
      </c>
      <c r="IU3" s="5">
        <v>2</v>
      </c>
    </row>
    <row r="4" spans="252:256" ht="14.25">
      <c r="IR4" s="8" t="s">
        <v>29</v>
      </c>
      <c r="IS4" s="7">
        <f>IT4*IS3</f>
        <v>12</v>
      </c>
      <c r="IT4" s="7">
        <v>4</v>
      </c>
      <c r="IV4" s="2" t="s">
        <v>23</v>
      </c>
    </row>
    <row r="5" ht="14.25">
      <c r="IV5" s="2" t="s">
        <v>22</v>
      </c>
    </row>
    <row r="6" ht="14.25"/>
    <row r="7" spans="3:256" ht="15">
      <c r="C7" s="16" t="s">
        <v>15</v>
      </c>
      <c r="IR7" s="6">
        <f>IU7-1</f>
        <v>1</v>
      </c>
      <c r="IS7" s="7">
        <f>IR7*IT7</f>
        <v>3</v>
      </c>
      <c r="IT7" s="4">
        <v>3</v>
      </c>
      <c r="IU7" s="5">
        <v>2</v>
      </c>
      <c r="IV7" s="2" t="s">
        <v>61</v>
      </c>
    </row>
    <row r="8" spans="252:256" ht="14.25">
      <c r="IR8" s="8" t="s">
        <v>29</v>
      </c>
      <c r="IS8" s="7">
        <f>IT8*IS7</f>
        <v>3</v>
      </c>
      <c r="IT8" s="7">
        <v>1</v>
      </c>
      <c r="IV8" s="2" t="s">
        <v>60</v>
      </c>
    </row>
    <row r="9" ht="14.25"/>
    <row r="10" ht="14.25"/>
    <row r="11" spans="3:256" ht="52.5" customHeight="1">
      <c r="C11" s="19" t="s">
        <v>13</v>
      </c>
      <c r="D11" s="19"/>
      <c r="E11" s="19"/>
      <c r="F11" s="19"/>
      <c r="G11" s="19"/>
      <c r="H11" s="19"/>
      <c r="I11" s="9"/>
      <c r="IR11" s="6">
        <f>IU11-1</f>
        <v>0</v>
      </c>
      <c r="IS11" s="7">
        <f>IR11*IT11</f>
        <v>0</v>
      </c>
      <c r="IT11" s="4">
        <f>3/2</f>
        <v>1.5</v>
      </c>
      <c r="IU11" s="5">
        <v>1</v>
      </c>
      <c r="IV11" s="2" t="s">
        <v>47</v>
      </c>
    </row>
    <row r="12" spans="252:256" ht="14.25">
      <c r="IR12" s="8" t="s">
        <v>29</v>
      </c>
      <c r="IS12" s="7">
        <f>IT12*IS11</f>
        <v>0</v>
      </c>
      <c r="IT12" s="7">
        <v>3</v>
      </c>
      <c r="IV12" s="2" t="s">
        <v>48</v>
      </c>
    </row>
    <row r="13" ht="14.25">
      <c r="IV13" s="2" t="s">
        <v>49</v>
      </c>
    </row>
    <row r="14" ht="14.25"/>
    <row r="15" spans="3:256" ht="15">
      <c r="C15" s="16" t="s">
        <v>11</v>
      </c>
      <c r="IR15" s="6">
        <f>IU15-1</f>
        <v>1</v>
      </c>
      <c r="IS15" s="7">
        <f>IR15*IT15</f>
        <v>1.5</v>
      </c>
      <c r="IT15" s="4">
        <v>1.5</v>
      </c>
      <c r="IU15" s="5">
        <v>2</v>
      </c>
      <c r="IV15" s="2" t="s">
        <v>33</v>
      </c>
    </row>
    <row r="16" spans="252:256" ht="14.25">
      <c r="IR16" s="8" t="s">
        <v>29</v>
      </c>
      <c r="IS16" s="7">
        <f>IT16*IS15</f>
        <v>6</v>
      </c>
      <c r="IT16" s="7">
        <v>4</v>
      </c>
      <c r="IV16" s="2" t="s">
        <v>31</v>
      </c>
    </row>
    <row r="17" ht="14.25">
      <c r="IV17" s="2" t="s">
        <v>32</v>
      </c>
    </row>
    <row r="18" ht="14.25"/>
    <row r="19" spans="3:254" ht="15">
      <c r="C19" s="16" t="s">
        <v>1</v>
      </c>
      <c r="I19" s="10"/>
      <c r="IR19" s="6">
        <f>SUM(IR21,IR25,IR29,IR33,IR37,IR41,IR53,IR49,IR45)</f>
        <v>6</v>
      </c>
      <c r="IS19" s="7">
        <f>SUM(IS21,IS25,IS29,IS33,IS37,IS41,IS53,IS48,IS48,IS49,IS45)*IT19</f>
        <v>1</v>
      </c>
      <c r="IT19" s="4">
        <v>0.1111111111111111</v>
      </c>
    </row>
    <row r="20" spans="252:254" ht="14.25">
      <c r="IR20" s="8" t="s">
        <v>29</v>
      </c>
      <c r="IS20" s="7">
        <f>IT20*IS19</f>
        <v>4</v>
      </c>
      <c r="IT20" s="7">
        <v>4</v>
      </c>
    </row>
    <row r="21" spans="4:256" ht="14.25">
      <c r="D21" s="14" t="s">
        <v>2</v>
      </c>
      <c r="IR21" s="3">
        <f>IU21-1</f>
        <v>1</v>
      </c>
      <c r="IS21" s="4">
        <f>IR21*IT21</f>
        <v>1.5</v>
      </c>
      <c r="IT21" s="4">
        <v>1.5</v>
      </c>
      <c r="IU21" s="5">
        <v>2</v>
      </c>
      <c r="IV21" s="2" t="s">
        <v>24</v>
      </c>
    </row>
    <row r="22" ht="14.25">
      <c r="IV22" s="2" t="s">
        <v>25</v>
      </c>
    </row>
    <row r="23" ht="14.25">
      <c r="IV23" s="2" t="s">
        <v>46</v>
      </c>
    </row>
    <row r="24" ht="14.25"/>
    <row r="25" spans="4:255" ht="14.25">
      <c r="D25" s="14" t="s">
        <v>3</v>
      </c>
      <c r="IR25" s="3">
        <f>IU25-1</f>
        <v>1</v>
      </c>
      <c r="IS25" s="4">
        <f>IR25*IT25</f>
        <v>1.5</v>
      </c>
      <c r="IT25" s="4">
        <v>1.5</v>
      </c>
      <c r="IU25" s="5">
        <v>2</v>
      </c>
    </row>
    <row r="26" ht="14.25"/>
    <row r="27" ht="14.25">
      <c r="IU27" s="5">
        <v>1</v>
      </c>
    </row>
    <row r="28" ht="14.25"/>
    <row r="29" spans="4:255" ht="14.25">
      <c r="D29" s="14" t="s">
        <v>4</v>
      </c>
      <c r="IR29" s="3">
        <f>IU29-1</f>
        <v>0</v>
      </c>
      <c r="IS29" s="4">
        <f>IR29*IT29</f>
        <v>0</v>
      </c>
      <c r="IT29" s="4">
        <v>1.5</v>
      </c>
      <c r="IU29" s="5">
        <v>1</v>
      </c>
    </row>
    <row r="30" ht="14.25"/>
    <row r="31" ht="14.25"/>
    <row r="32" ht="14.25"/>
    <row r="33" spans="4:255" ht="14.25">
      <c r="D33" s="14" t="s">
        <v>5</v>
      </c>
      <c r="IR33" s="3">
        <f>IU33-1</f>
        <v>1</v>
      </c>
      <c r="IS33" s="4">
        <f>IR33*IT33</f>
        <v>1.5</v>
      </c>
      <c r="IT33" s="4">
        <v>1.5</v>
      </c>
      <c r="IU33" s="5">
        <v>2</v>
      </c>
    </row>
    <row r="34" ht="14.25"/>
    <row r="35" ht="14.25"/>
    <row r="36" ht="14.25"/>
    <row r="37" spans="4:255" ht="14.25">
      <c r="D37" s="14" t="s">
        <v>6</v>
      </c>
      <c r="IR37" s="3">
        <f>IU37-1</f>
        <v>0</v>
      </c>
      <c r="IS37" s="4">
        <f>IR37*IT37</f>
        <v>0</v>
      </c>
      <c r="IT37" s="4">
        <v>1.5</v>
      </c>
      <c r="IU37" s="5">
        <v>1</v>
      </c>
    </row>
    <row r="38" ht="14.25"/>
    <row r="39" ht="14.25"/>
    <row r="40" ht="14.25"/>
    <row r="41" spans="4:255" ht="14.25">
      <c r="D41" s="14" t="s">
        <v>7</v>
      </c>
      <c r="IR41" s="3">
        <f>IU41-1</f>
        <v>1</v>
      </c>
      <c r="IS41" s="4">
        <f>IR41*IT41</f>
        <v>1.5</v>
      </c>
      <c r="IT41" s="4">
        <v>1.5</v>
      </c>
      <c r="IU41" s="5">
        <v>2</v>
      </c>
    </row>
    <row r="42" ht="14.25"/>
    <row r="43" ht="14.25"/>
    <row r="44" ht="14.25"/>
    <row r="45" spans="4:255" ht="14.25">
      <c r="D45" s="14" t="s">
        <v>8</v>
      </c>
      <c r="IR45" s="3">
        <f>IU45-1</f>
        <v>0</v>
      </c>
      <c r="IS45" s="4">
        <f>IR45*IT45</f>
        <v>0</v>
      </c>
      <c r="IT45" s="4">
        <v>1.5</v>
      </c>
      <c r="IU45" s="5">
        <v>1</v>
      </c>
    </row>
    <row r="46" ht="14.25"/>
    <row r="47" ht="14.25"/>
    <row r="48" ht="14.25"/>
    <row r="49" spans="4:255" ht="14.25">
      <c r="D49" s="14" t="s">
        <v>9</v>
      </c>
      <c r="IR49" s="3">
        <f>IU49-1</f>
        <v>1</v>
      </c>
      <c r="IS49" s="4">
        <f>IR49*IT49</f>
        <v>1.5</v>
      </c>
      <c r="IT49" s="4">
        <v>1.5</v>
      </c>
      <c r="IU49" s="5">
        <v>2</v>
      </c>
    </row>
    <row r="50" ht="14.25"/>
    <row r="51" ht="14.25"/>
    <row r="52" ht="14.25"/>
    <row r="53" spans="4:255" ht="14.25">
      <c r="D53" s="14" t="s">
        <v>10</v>
      </c>
      <c r="IR53" s="3">
        <f>IU53-1</f>
        <v>1</v>
      </c>
      <c r="IS53" s="4">
        <f>IR53*IT53</f>
        <v>1.5</v>
      </c>
      <c r="IT53" s="4">
        <v>1.5</v>
      </c>
      <c r="IU53" s="5">
        <v>2</v>
      </c>
    </row>
    <row r="54" ht="14.25"/>
    <row r="55" ht="14.25"/>
    <row r="56" ht="14.25"/>
    <row r="57" spans="3:256" ht="15">
      <c r="C57" s="16" t="s">
        <v>68</v>
      </c>
      <c r="IR57" s="6">
        <f>IU57-1</f>
        <v>2</v>
      </c>
      <c r="IS57" s="7">
        <f>IR57*IT57</f>
        <v>2</v>
      </c>
      <c r="IT57" s="4">
        <v>1</v>
      </c>
      <c r="IU57" s="5">
        <v>3</v>
      </c>
      <c r="IV57" s="2" t="s">
        <v>34</v>
      </c>
    </row>
    <row r="58" spans="252:256" ht="14.25">
      <c r="IR58" s="8" t="s">
        <v>29</v>
      </c>
      <c r="IS58" s="7">
        <f>IT58*IS57</f>
        <v>6</v>
      </c>
      <c r="IT58" s="7">
        <v>3</v>
      </c>
      <c r="IV58" s="2" t="s">
        <v>35</v>
      </c>
    </row>
    <row r="59" ht="14.25">
      <c r="IV59" s="2" t="s">
        <v>44</v>
      </c>
    </row>
    <row r="60" ht="14.25">
      <c r="IV60" s="2" t="s">
        <v>45</v>
      </c>
    </row>
    <row r="61" spans="3:256" ht="15">
      <c r="C61" s="16" t="s">
        <v>12</v>
      </c>
      <c r="IR61" s="6">
        <f>IU61-1</f>
        <v>3</v>
      </c>
      <c r="IS61" s="7">
        <f>IR61*IT61</f>
        <v>3</v>
      </c>
      <c r="IT61" s="4">
        <v>1</v>
      </c>
      <c r="IU61" s="5">
        <v>4</v>
      </c>
      <c r="IV61" s="2" t="s">
        <v>36</v>
      </c>
    </row>
    <row r="62" spans="252:256" ht="14.25">
      <c r="IR62" s="8" t="s">
        <v>29</v>
      </c>
      <c r="IS62" s="7">
        <f>IT62*IS61</f>
        <v>9</v>
      </c>
      <c r="IT62" s="7">
        <v>3</v>
      </c>
      <c r="IV62" s="2" t="s">
        <v>39</v>
      </c>
    </row>
    <row r="63" ht="14.25">
      <c r="IV63" s="2" t="s">
        <v>37</v>
      </c>
    </row>
    <row r="64" ht="14.25">
      <c r="IV64" s="2" t="s">
        <v>38</v>
      </c>
    </row>
    <row r="65" spans="3:254" ht="15">
      <c r="C65" s="16" t="s">
        <v>40</v>
      </c>
      <c r="I65" s="10"/>
      <c r="IR65" s="6">
        <f>SUM(IR67,IR71,IR75,IR79,IR83,IR87)</f>
        <v>5</v>
      </c>
      <c r="IS65" s="7">
        <f>SUM(IS67,IS71,IS75,IS79,IS83,IS87)*IT65</f>
        <v>1.25</v>
      </c>
      <c r="IT65" s="4">
        <f>1/6</f>
        <v>0.16666666666666666</v>
      </c>
    </row>
    <row r="66" spans="252:254" ht="14.25">
      <c r="IR66" s="8" t="s">
        <v>29</v>
      </c>
      <c r="IS66" s="7">
        <f>IT66*IS65</f>
        <v>2.5</v>
      </c>
      <c r="IT66" s="7">
        <v>2</v>
      </c>
    </row>
    <row r="67" spans="4:256" ht="14.25">
      <c r="D67" s="14" t="s">
        <v>53</v>
      </c>
      <c r="IR67" s="3">
        <f>IU67-1</f>
        <v>2</v>
      </c>
      <c r="IS67" s="4">
        <f>IR67*IT67</f>
        <v>3</v>
      </c>
      <c r="IT67" s="4">
        <v>1.5</v>
      </c>
      <c r="IU67" s="5">
        <v>3</v>
      </c>
      <c r="IV67" s="2" t="s">
        <v>71</v>
      </c>
    </row>
    <row r="68" ht="14.25">
      <c r="IV68" s="2" t="s">
        <v>72</v>
      </c>
    </row>
    <row r="69" ht="14.25">
      <c r="IV69" s="2" t="s">
        <v>73</v>
      </c>
    </row>
    <row r="70" ht="14.25"/>
    <row r="71" spans="4:255" ht="14.25">
      <c r="D71" s="14" t="s">
        <v>54</v>
      </c>
      <c r="IR71" s="3">
        <f>IU71-1</f>
        <v>2</v>
      </c>
      <c r="IS71" s="4">
        <f>IR71*IT71</f>
        <v>3</v>
      </c>
      <c r="IT71" s="4">
        <v>1.5</v>
      </c>
      <c r="IU71" s="5">
        <v>3</v>
      </c>
    </row>
    <row r="72" ht="14.25"/>
    <row r="73" ht="14.25"/>
    <row r="74" ht="14.25"/>
    <row r="75" spans="4:255" ht="14.25">
      <c r="D75" s="14" t="s">
        <v>55</v>
      </c>
      <c r="IR75" s="3">
        <f>IU75-1</f>
        <v>0</v>
      </c>
      <c r="IS75" s="4">
        <f>IR75*IT75</f>
        <v>0</v>
      </c>
      <c r="IT75" s="4">
        <v>1.5</v>
      </c>
      <c r="IU75" s="5">
        <v>1</v>
      </c>
    </row>
    <row r="76" ht="14.25"/>
    <row r="77" ht="14.25"/>
    <row r="78" ht="14.25"/>
    <row r="79" spans="4:255" ht="14.25">
      <c r="D79" s="14" t="s">
        <v>56</v>
      </c>
      <c r="IR79" s="3">
        <f>IU79-1</f>
        <v>1</v>
      </c>
      <c r="IS79" s="4">
        <f>IR79*IT79</f>
        <v>1.5</v>
      </c>
      <c r="IT79" s="4">
        <v>1.5</v>
      </c>
      <c r="IU79" s="5">
        <v>2</v>
      </c>
    </row>
    <row r="80" ht="14.25"/>
    <row r="81" ht="14.25"/>
    <row r="82" ht="14.25"/>
    <row r="83" spans="4:255" ht="14.25">
      <c r="D83" s="14" t="s">
        <v>57</v>
      </c>
      <c r="IR83" s="3">
        <f>IU83-1</f>
        <v>0</v>
      </c>
      <c r="IS83" s="4">
        <f>IR83*IT83</f>
        <v>0</v>
      </c>
      <c r="IT83" s="4">
        <v>1.5</v>
      </c>
      <c r="IU83" s="5">
        <v>1</v>
      </c>
    </row>
    <row r="84" ht="14.25"/>
    <row r="85" ht="14.25"/>
    <row r="86" ht="14.25"/>
    <row r="87" spans="4:255" ht="14.25">
      <c r="D87" s="14" t="s">
        <v>58</v>
      </c>
      <c r="IR87" s="3">
        <f>IU87-1</f>
        <v>0</v>
      </c>
      <c r="IS87" s="4">
        <f>IR87*IT87</f>
        <v>0</v>
      </c>
      <c r="IT87" s="4">
        <v>1.5</v>
      </c>
      <c r="IU87" s="5">
        <v>1</v>
      </c>
    </row>
    <row r="88" ht="14.25"/>
    <row r="89" ht="14.25"/>
    <row r="90" ht="14.25"/>
    <row r="91" spans="3:254" ht="15">
      <c r="C91" s="16" t="s">
        <v>41</v>
      </c>
      <c r="I91" s="10"/>
      <c r="IR91" s="6">
        <f>SUM(IR93,IR97,IR101)</f>
        <v>3</v>
      </c>
      <c r="IS91" s="7">
        <f>SUM(IS93,IS97,IS101)*IT91</f>
        <v>3</v>
      </c>
      <c r="IT91" s="4">
        <f>1/3</f>
        <v>0.3333333333333333</v>
      </c>
    </row>
    <row r="92" spans="252:254" ht="14.25">
      <c r="IR92" s="8" t="s">
        <v>29</v>
      </c>
      <c r="IS92" s="7">
        <f>IT92*IS91</f>
        <v>6</v>
      </c>
      <c r="IT92" s="7">
        <v>2</v>
      </c>
    </row>
    <row r="93" spans="4:256" ht="14.25">
      <c r="D93" s="14" t="s">
        <v>43</v>
      </c>
      <c r="IR93" s="3">
        <f>IU93-1</f>
        <v>1</v>
      </c>
      <c r="IS93" s="4">
        <f>IR93*IT93</f>
        <v>3</v>
      </c>
      <c r="IT93" s="4">
        <v>3</v>
      </c>
      <c r="IU93" s="5">
        <v>2</v>
      </c>
      <c r="IV93" s="2" t="s">
        <v>52</v>
      </c>
    </row>
    <row r="94" ht="14.25">
      <c r="IV94" s="2" t="s">
        <v>51</v>
      </c>
    </row>
    <row r="95" ht="14.25"/>
    <row r="96" ht="14.25"/>
    <row r="97" spans="4:255" ht="14.25">
      <c r="D97" s="14" t="s">
        <v>42</v>
      </c>
      <c r="IR97" s="3">
        <f>IU97-1</f>
        <v>1</v>
      </c>
      <c r="IS97" s="4">
        <f>IR97*IT97</f>
        <v>3</v>
      </c>
      <c r="IT97" s="4">
        <v>3</v>
      </c>
      <c r="IU97" s="5">
        <v>2</v>
      </c>
    </row>
    <row r="98" ht="14.25"/>
    <row r="99" ht="14.25"/>
    <row r="100" ht="14.25"/>
    <row r="101" spans="4:255" ht="14.25">
      <c r="D101" s="14" t="s">
        <v>50</v>
      </c>
      <c r="IR101" s="3">
        <f>IU101-1</f>
        <v>1</v>
      </c>
      <c r="IS101" s="4">
        <f>IR101*IT101</f>
        <v>3</v>
      </c>
      <c r="IT101" s="4">
        <v>3</v>
      </c>
      <c r="IU101" s="5">
        <v>2</v>
      </c>
    </row>
    <row r="102" ht="14.25"/>
    <row r="103" ht="14.25"/>
    <row r="104" ht="14.25"/>
    <row r="105" spans="3:254" ht="15">
      <c r="C105" s="16" t="s">
        <v>14</v>
      </c>
      <c r="I105" s="10"/>
      <c r="IR105" s="6">
        <f>SUM(IR107,IR111,IR115,IR119,IR123,IR127)</f>
        <v>3</v>
      </c>
      <c r="IS105" s="7">
        <f>SUM(IS107,IS111,IS115,IS119,IS123,IS127)*IT105</f>
        <v>0.75</v>
      </c>
      <c r="IT105" s="4">
        <f>1/6</f>
        <v>0.16666666666666666</v>
      </c>
    </row>
    <row r="106" spans="252:254" ht="14.25">
      <c r="IR106" s="8" t="s">
        <v>29</v>
      </c>
      <c r="IS106" s="7">
        <f>IT106*IS105</f>
        <v>0.75</v>
      </c>
      <c r="IT106" s="7">
        <v>1</v>
      </c>
    </row>
    <row r="107" spans="4:256" ht="14.25">
      <c r="D107" s="14" t="s">
        <v>16</v>
      </c>
      <c r="IR107" s="3">
        <f>IU107-1</f>
        <v>1</v>
      </c>
      <c r="IS107" s="4">
        <f>IR107*IT107</f>
        <v>1.5</v>
      </c>
      <c r="IT107" s="4">
        <v>1.5</v>
      </c>
      <c r="IU107" s="5">
        <v>2</v>
      </c>
      <c r="IV107" s="2" t="s">
        <v>59</v>
      </c>
    </row>
    <row r="108" ht="14.25">
      <c r="IV108" s="2" t="s">
        <v>70</v>
      </c>
    </row>
    <row r="109" ht="14.25">
      <c r="IV109" s="2" t="s">
        <v>69</v>
      </c>
    </row>
    <row r="110" ht="14.25"/>
    <row r="111" spans="4:255" ht="14.25">
      <c r="D111" s="14" t="s">
        <v>17</v>
      </c>
      <c r="IR111" s="3">
        <f>IU111-1</f>
        <v>0</v>
      </c>
      <c r="IS111" s="4">
        <f>IR111*IT111</f>
        <v>0</v>
      </c>
      <c r="IT111" s="4">
        <v>1.5</v>
      </c>
      <c r="IU111" s="5">
        <v>1</v>
      </c>
    </row>
    <row r="112" ht="14.25"/>
    <row r="113" ht="14.25"/>
    <row r="114" ht="14.25"/>
    <row r="115" spans="4:255" ht="14.25">
      <c r="D115" s="14" t="s">
        <v>18</v>
      </c>
      <c r="IR115" s="3">
        <f>IU115-1</f>
        <v>2</v>
      </c>
      <c r="IS115" s="4">
        <f>IR115*IT115</f>
        <v>3</v>
      </c>
      <c r="IT115" s="4">
        <v>1.5</v>
      </c>
      <c r="IU115" s="5">
        <v>3</v>
      </c>
    </row>
    <row r="116" ht="14.25"/>
    <row r="117" ht="14.25"/>
    <row r="118" ht="14.25"/>
    <row r="119" spans="4:255" ht="14.25">
      <c r="D119" s="14" t="s">
        <v>19</v>
      </c>
      <c r="IR119" s="3">
        <f>IU119-1</f>
        <v>0</v>
      </c>
      <c r="IS119" s="4">
        <f>IR119*IT119</f>
        <v>0</v>
      </c>
      <c r="IT119" s="4">
        <v>1.5</v>
      </c>
      <c r="IU119" s="5">
        <v>1</v>
      </c>
    </row>
    <row r="120" ht="14.25"/>
    <row r="121" ht="14.25"/>
    <row r="122" ht="14.25"/>
    <row r="123" spans="4:255" ht="14.25">
      <c r="D123" s="14" t="s">
        <v>20</v>
      </c>
      <c r="IR123" s="3">
        <f>IU123-1</f>
        <v>0</v>
      </c>
      <c r="IS123" s="4">
        <f>IR123*IT123</f>
        <v>0</v>
      </c>
      <c r="IT123" s="4">
        <v>1.5</v>
      </c>
      <c r="IU123" s="5">
        <v>1</v>
      </c>
    </row>
    <row r="124" ht="14.25"/>
    <row r="125" ht="14.25"/>
    <row r="126" ht="14.25"/>
    <row r="127" spans="4:255" ht="14.25">
      <c r="D127" s="14" t="s">
        <v>21</v>
      </c>
      <c r="IR127" s="3">
        <f>IU127-1</f>
        <v>0</v>
      </c>
      <c r="IS127" s="4">
        <f>IR127*IT127</f>
        <v>0</v>
      </c>
      <c r="IT127" s="4">
        <v>1.5</v>
      </c>
      <c r="IU127" s="5">
        <v>1</v>
      </c>
    </row>
    <row r="128" ht="14.25"/>
    <row r="129" ht="14.25"/>
    <row r="130" ht="14.25"/>
    <row r="131" ht="14.25"/>
    <row r="132" spans="252:255" ht="14.25">
      <c r="IR132" s="3" t="s">
        <v>63</v>
      </c>
      <c r="IS132" s="4">
        <f>SUM(IS8,IS106,IS92,IS66,IS12,IS62,IS58,IS16,IS20,IS4)</f>
        <v>49.25</v>
      </c>
      <c r="IT132" s="11" t="s">
        <v>65</v>
      </c>
      <c r="IU132" s="12">
        <v>81</v>
      </c>
    </row>
    <row r="133" spans="252:255" ht="14.25">
      <c r="IR133" s="3" t="s">
        <v>64</v>
      </c>
      <c r="IS133" s="4">
        <f>IS132*100/IU132</f>
        <v>60.80246913580247</v>
      </c>
      <c r="IT133" s="4" t="s">
        <v>66</v>
      </c>
      <c r="IU133" s="12"/>
    </row>
    <row r="134" spans="252:254" ht="14.25">
      <c r="IR134" s="3" t="s">
        <v>67</v>
      </c>
      <c r="IS134" s="4">
        <f>100-IS133</f>
        <v>39.19753086419753</v>
      </c>
      <c r="IT134" s="4" t="s">
        <v>66</v>
      </c>
    </row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</sheetData>
  <sheetProtection sheet="1" objects="1" scenarios="1"/>
  <mergeCells count="1">
    <mergeCell ref="C11:H1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tabSelected="1" zoomScale="102" zoomScaleNormal="102" workbookViewId="0" topLeftCell="A1">
      <selection activeCell="E5" sqref="E5"/>
    </sheetView>
  </sheetViews>
  <sheetFormatPr defaultColWidth="9.140625" defaultRowHeight="12.75"/>
  <cols>
    <col min="1" max="16384" width="9.140625" style="17" customWidth="1"/>
  </cols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Rozenn Guellec</dc:creator>
  <cp:keywords/>
  <dc:description/>
  <cp:lastModifiedBy>Gwladys Guisgand</cp:lastModifiedBy>
  <dcterms:created xsi:type="dcterms:W3CDTF">2002-12-08T12:45:38Z</dcterms:created>
  <dcterms:modified xsi:type="dcterms:W3CDTF">2003-01-10T15:17:59Z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